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UNG HỌC\"/>
    </mc:Choice>
  </mc:AlternateContent>
  <bookViews>
    <workbookView xWindow="0" yWindow="0" windowWidth="20490" windowHeight="6470" firstSheet="1" activeTab="1"/>
  </bookViews>
  <sheets>
    <sheet name="foxz" sheetId="4" state="veryHidden" r:id="rId1"/>
    <sheet name="Dạy ôn thi TN" sheetId="6" r:id="rId2"/>
  </sheets>
  <definedNames>
    <definedName name="_xlnm.Print_Titles" localSheetId="1">'Dạy ôn thi TN'!$6:$6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6" l="1"/>
  <c r="M9" i="6" s="1"/>
  <c r="E10" i="6"/>
  <c r="M10" i="6" s="1"/>
  <c r="E11" i="6"/>
  <c r="M11" i="6" s="1"/>
  <c r="E12" i="6"/>
  <c r="M12" i="6" s="1"/>
  <c r="E13" i="6"/>
  <c r="M13" i="6" s="1"/>
  <c r="E14" i="6"/>
  <c r="M14" i="6" s="1"/>
  <c r="E15" i="6"/>
  <c r="M15" i="6" s="1"/>
  <c r="E16" i="6"/>
  <c r="M16" i="6" s="1"/>
  <c r="E17" i="6"/>
  <c r="M17" i="6" s="1"/>
  <c r="E18" i="6"/>
  <c r="M18" i="6" s="1"/>
  <c r="E19" i="6"/>
  <c r="M19" i="6" s="1"/>
  <c r="E20" i="6"/>
  <c r="M20" i="6" s="1"/>
  <c r="E21" i="6"/>
  <c r="M21" i="6" s="1"/>
  <c r="E22" i="6"/>
  <c r="M22" i="6" s="1"/>
  <c r="E23" i="6"/>
  <c r="M23" i="6" s="1"/>
  <c r="E24" i="6"/>
  <c r="M24" i="6" s="1"/>
  <c r="E25" i="6"/>
  <c r="M25" i="6" s="1"/>
  <c r="E26" i="6"/>
  <c r="M26" i="6" s="1"/>
  <c r="E27" i="6"/>
  <c r="M27" i="6" s="1"/>
  <c r="E28" i="6"/>
  <c r="M28" i="6" s="1"/>
  <c r="E29" i="6"/>
  <c r="M29" i="6" s="1"/>
  <c r="E30" i="6"/>
  <c r="M30" i="6" s="1"/>
  <c r="E31" i="6"/>
  <c r="M31" i="6" s="1"/>
  <c r="E32" i="6"/>
  <c r="M32" i="6" s="1"/>
  <c r="E33" i="6"/>
  <c r="M33" i="6" s="1"/>
  <c r="E34" i="6"/>
  <c r="M34" i="6" s="1"/>
  <c r="E35" i="6"/>
  <c r="M35" i="6" s="1"/>
  <c r="E36" i="6"/>
  <c r="M36" i="6" s="1"/>
  <c r="E37" i="6"/>
  <c r="M37" i="6" s="1"/>
  <c r="E38" i="6"/>
  <c r="M38" i="6" s="1"/>
  <c r="E39" i="6"/>
  <c r="M39" i="6" s="1"/>
  <c r="E40" i="6"/>
  <c r="M40" i="6" s="1"/>
  <c r="E8" i="6"/>
  <c r="M8" i="6" s="1"/>
  <c r="M41" i="6" l="1"/>
  <c r="D41" i="6"/>
  <c r="E41" i="6" s="1"/>
  <c r="I9" i="6" l="1"/>
  <c r="I10" i="6"/>
  <c r="J10" i="6" s="1"/>
  <c r="K10" i="6" s="1"/>
  <c r="I11" i="6"/>
  <c r="J11" i="6" s="1"/>
  <c r="K11" i="6" s="1"/>
  <c r="I12" i="6"/>
  <c r="J12" i="6" s="1"/>
  <c r="K12" i="6" s="1"/>
  <c r="I13" i="6"/>
  <c r="J13" i="6" s="1"/>
  <c r="K13" i="6" s="1"/>
  <c r="I14" i="6"/>
  <c r="J14" i="6" s="1"/>
  <c r="K14" i="6" s="1"/>
  <c r="I15" i="6"/>
  <c r="I16" i="6"/>
  <c r="J16" i="6" s="1"/>
  <c r="K16" i="6" s="1"/>
  <c r="I17" i="6"/>
  <c r="J17" i="6" s="1"/>
  <c r="K17" i="6" s="1"/>
  <c r="I18" i="6"/>
  <c r="I19" i="6"/>
  <c r="J19" i="6" s="1"/>
  <c r="K19" i="6" s="1"/>
  <c r="I20" i="6"/>
  <c r="J20" i="6" s="1"/>
  <c r="K20" i="6" s="1"/>
  <c r="I21" i="6"/>
  <c r="J21" i="6" s="1"/>
  <c r="K21" i="6" s="1"/>
  <c r="I22" i="6"/>
  <c r="J22" i="6" s="1"/>
  <c r="K22" i="6" s="1"/>
  <c r="I23" i="6"/>
  <c r="J23" i="6" s="1"/>
  <c r="K23" i="6" s="1"/>
  <c r="I24" i="6"/>
  <c r="J24" i="6" s="1"/>
  <c r="K24" i="6" s="1"/>
  <c r="I25" i="6"/>
  <c r="J25" i="6" s="1"/>
  <c r="K25" i="6" s="1"/>
  <c r="I26" i="6"/>
  <c r="I27" i="6"/>
  <c r="J27" i="6" s="1"/>
  <c r="K27" i="6" s="1"/>
  <c r="I28" i="6"/>
  <c r="J28" i="6" s="1"/>
  <c r="K28" i="6" s="1"/>
  <c r="I29" i="6"/>
  <c r="J29" i="6" s="1"/>
  <c r="K29" i="6" s="1"/>
  <c r="I30" i="6"/>
  <c r="J30" i="6" s="1"/>
  <c r="K30" i="6" s="1"/>
  <c r="I31" i="6"/>
  <c r="J31" i="6" s="1"/>
  <c r="K31" i="6" s="1"/>
  <c r="I32" i="6"/>
  <c r="J32" i="6" s="1"/>
  <c r="I33" i="6"/>
  <c r="J33" i="6" s="1"/>
  <c r="K33" i="6" s="1"/>
  <c r="I34" i="6"/>
  <c r="I35" i="6"/>
  <c r="J35" i="6" s="1"/>
  <c r="K35" i="6" s="1"/>
  <c r="I36" i="6"/>
  <c r="J36" i="6" s="1"/>
  <c r="K36" i="6" s="1"/>
  <c r="I37" i="6"/>
  <c r="J37" i="6" s="1"/>
  <c r="K37" i="6" s="1"/>
  <c r="I38" i="6"/>
  <c r="J38" i="6" s="1"/>
  <c r="K38" i="6" s="1"/>
  <c r="I39" i="6"/>
  <c r="J39" i="6" s="1"/>
  <c r="K39" i="6" s="1"/>
  <c r="I40" i="6"/>
  <c r="J40" i="6" s="1"/>
  <c r="K40" i="6" s="1"/>
  <c r="J9" i="6"/>
  <c r="K9" i="6" s="1"/>
  <c r="J15" i="6"/>
  <c r="K15" i="6" s="1"/>
  <c r="I8" i="6"/>
  <c r="J8" i="6" s="1"/>
  <c r="K8" i="6" s="1"/>
  <c r="H41" i="6"/>
  <c r="F40" i="6"/>
  <c r="G40" i="6" s="1"/>
  <c r="F39" i="6"/>
  <c r="G39" i="6" s="1"/>
  <c r="F38" i="6"/>
  <c r="G38" i="6" s="1"/>
  <c r="F37" i="6"/>
  <c r="G37" i="6" s="1"/>
  <c r="F36" i="6"/>
  <c r="G36" i="6" s="1"/>
  <c r="F35" i="6"/>
  <c r="G35" i="6" s="1"/>
  <c r="J34" i="6"/>
  <c r="K34" i="6" s="1"/>
  <c r="F34" i="6"/>
  <c r="G34" i="6" s="1"/>
  <c r="F33" i="6"/>
  <c r="G33" i="6" s="1"/>
  <c r="F32" i="6"/>
  <c r="G32" i="6" s="1"/>
  <c r="F31" i="6"/>
  <c r="G31" i="6" s="1"/>
  <c r="F30" i="6"/>
  <c r="G30" i="6" s="1"/>
  <c r="F29" i="6"/>
  <c r="G29" i="6" s="1"/>
  <c r="F28" i="6"/>
  <c r="G28" i="6" s="1"/>
  <c r="F27" i="6"/>
  <c r="G27" i="6" s="1"/>
  <c r="J26" i="6"/>
  <c r="K26" i="6" s="1"/>
  <c r="F26" i="6"/>
  <c r="G26" i="6" s="1"/>
  <c r="F25" i="6"/>
  <c r="G25" i="6" s="1"/>
  <c r="F24" i="6"/>
  <c r="G24" i="6" s="1"/>
  <c r="F23" i="6"/>
  <c r="G23" i="6" s="1"/>
  <c r="F22" i="6"/>
  <c r="G22" i="6" s="1"/>
  <c r="F21" i="6"/>
  <c r="G21" i="6" s="1"/>
  <c r="F20" i="6"/>
  <c r="G20" i="6" s="1"/>
  <c r="F19" i="6"/>
  <c r="G19" i="6" s="1"/>
  <c r="J18" i="6"/>
  <c r="K18" i="6" s="1"/>
  <c r="F18" i="6"/>
  <c r="G18" i="6" s="1"/>
  <c r="F17" i="6"/>
  <c r="G17" i="6" s="1"/>
  <c r="F16" i="6"/>
  <c r="G16" i="6" s="1"/>
  <c r="F15" i="6"/>
  <c r="G15" i="6" s="1"/>
  <c r="F14" i="6"/>
  <c r="G14" i="6" s="1"/>
  <c r="F13" i="6"/>
  <c r="G13" i="6" s="1"/>
  <c r="F12" i="6"/>
  <c r="G12" i="6" s="1"/>
  <c r="F11" i="6"/>
  <c r="G11" i="6" s="1"/>
  <c r="F10" i="6"/>
  <c r="G10" i="6" s="1"/>
  <c r="F9" i="6"/>
  <c r="G9" i="6" s="1"/>
  <c r="F8" i="6"/>
  <c r="G8" i="6" s="1"/>
  <c r="L32" i="6" l="1"/>
  <c r="L36" i="6"/>
  <c r="L20" i="6"/>
  <c r="L16" i="6"/>
  <c r="L9" i="6"/>
  <c r="L37" i="6"/>
  <c r="L33" i="6"/>
  <c r="L29" i="6"/>
  <c r="L25" i="6"/>
  <c r="L21" i="6"/>
  <c r="L17" i="6"/>
  <c r="L40" i="6"/>
  <c r="L28" i="6"/>
  <c r="L24" i="6"/>
  <c r="L12" i="6"/>
  <c r="L15" i="6"/>
  <c r="L39" i="6"/>
  <c r="L35" i="6"/>
  <c r="L31" i="6"/>
  <c r="L27" i="6"/>
  <c r="L23" i="6"/>
  <c r="L19" i="6"/>
  <c r="L11" i="6"/>
  <c r="L13" i="6"/>
  <c r="F41" i="6"/>
  <c r="I41" i="6"/>
  <c r="G41" i="6"/>
  <c r="L10" i="6"/>
  <c r="L14" i="6"/>
  <c r="L18" i="6"/>
  <c r="L22" i="6"/>
  <c r="L26" i="6"/>
  <c r="L30" i="6"/>
  <c r="L34" i="6"/>
  <c r="L38" i="6"/>
  <c r="L8" i="6"/>
  <c r="K41" i="6"/>
  <c r="J41" i="6"/>
  <c r="L41" i="6" l="1"/>
</calcChain>
</file>

<file path=xl/sharedStrings.xml><?xml version="1.0" encoding="utf-8"?>
<sst xmlns="http://schemas.openxmlformats.org/spreadsheetml/2006/main" count="46" uniqueCount="46">
  <si>
    <t>Stt</t>
  </si>
  <si>
    <t>Họ và Tên</t>
  </si>
  <si>
    <t>Tổ</t>
  </si>
  <si>
    <t>Số giờ dạy thêm được phép thanh toán</t>
  </si>
  <si>
    <t>Hệ số lương + phụ cấp</t>
  </si>
  <si>
    <t xml:space="preserve">Tổng tiền dạy thêm giờ/năm </t>
  </si>
  <si>
    <t>Ghi chú</t>
  </si>
  <si>
    <t>A</t>
  </si>
  <si>
    <t>B</t>
  </si>
  <si>
    <t>C</t>
  </si>
  <si>
    <t>Tổng</t>
  </si>
  <si>
    <t>Toán</t>
  </si>
  <si>
    <t>VẬT LÝ</t>
  </si>
  <si>
    <t>HÓA HỌC</t>
  </si>
  <si>
    <t>SINH HỌC</t>
  </si>
  <si>
    <t>NGỮ VĂN</t>
  </si>
  <si>
    <t>ĐỊA LÝ</t>
  </si>
  <si>
    <t>GDKT&amp;PL</t>
  </si>
  <si>
    <t>TIẾNG ANH</t>
  </si>
  <si>
    <t>Số tiết/
tuần</t>
  </si>
  <si>
    <t>D</t>
  </si>
  <si>
    <r>
      <t xml:space="preserve">Thời gian dạy: 16 tuần </t>
    </r>
    <r>
      <rPr>
        <sz val="14"/>
        <color theme="1"/>
        <rFont val="Times New Roman"/>
        <family val="1"/>
      </rPr>
      <t xml:space="preserve">(từ 24/02/2025 đến 20/6/2025 - </t>
    </r>
    <r>
      <rPr>
        <i/>
        <sz val="14"/>
        <color theme="1"/>
        <rFont val="Times New Roman"/>
        <family val="1"/>
      </rPr>
      <t>trừ 01 tuần gồm thời gian nghỉ lễ và thi TS vào 10</t>
    </r>
    <r>
      <rPr>
        <sz val="14"/>
        <color theme="1"/>
        <rFont val="Times New Roman"/>
        <family val="1"/>
      </rPr>
      <t>)</t>
    </r>
  </si>
  <si>
    <t>(1)</t>
  </si>
  <si>
    <t>(2) = (1)*45/60</t>
  </si>
  <si>
    <t>(3)</t>
  </si>
  <si>
    <t>(4)</t>
  </si>
  <si>
    <t>(5) = (4)*12 tháng * 2.340.000</t>
  </si>
  <si>
    <t>(6) =[(5)/(17 tiết*52 tuần)]</t>
  </si>
  <si>
    <t>(7) = (6)*150%</t>
  </si>
  <si>
    <t>(8) = (3)*(7)</t>
  </si>
  <si>
    <t>Tổng số tiết dạy thừa ôn thi TN THPT</t>
  </si>
  <si>
    <t>Quy đổi số giờ dạy thừa ôn thi TN THPT</t>
  </si>
  <si>
    <t>Nếu chi trả bình quân 150.000đ/1 tiết/1GV</t>
  </si>
  <si>
    <t>(9) = (1)*150.000</t>
  </si>
  <si>
    <t xml:space="preserve">TÊN ĐƠN VỊ: </t>
  </si>
  <si>
    <t>DỰ TRÙ KINH PHÍ THANH TOÁN HỖ TRỢ TIỀN DẠY THỪA GIỜ ÔN THI TỐT NGHIỆP THPT NĂM 2025</t>
  </si>
  <si>
    <t>NGUYỄN VĂ A</t>
  </si>
  <si>
    <t>PHẠM QUANG B</t>
  </si>
  <si>
    <t>BÙI THỊ TUYẾT C</t>
  </si>
  <si>
    <t>……………</t>
  </si>
  <si>
    <t>Tổng lương
 1 năm</t>
  </si>
  <si>
    <t>Tiền lương
 1 giờ</t>
  </si>
  <si>
    <t>Tiền lương
 1 giờ dạy thêm</t>
  </si>
  <si>
    <t>THỦ TRƯỞNG ĐƠN VỊ</t>
  </si>
  <si>
    <t>……</t>
  </si>
  <si>
    <r>
      <rPr>
        <b/>
        <i/>
        <sz val="12"/>
        <color theme="1"/>
        <rFont val="Times New Roman"/>
        <family val="1"/>
      </rPr>
      <t>Lưu ý:</t>
    </r>
    <r>
      <rPr>
        <sz val="12"/>
        <color theme="1"/>
        <rFont val="Times New Roman"/>
        <family val="1"/>
      </rPr>
      <t xml:space="preserve"> Bảng tính trên chỉ có tính tham khảo. Các đơn vị có thể căn cứ tình hình thực tiễn tại đơn vị và các quy định khác có liên quan 
để xây dựng dự trù cho sát thưc tế và phù hợp nhất. Đề nghị gửi bản điện tử theo địa chỉ: nguyenkimhung79@gmail.com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</si>
</sst>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_);_(* \(#,##0\);_(* &quot;-&quot;??_);_(@_)"/>
    <numFmt numFmtId="165" formatCode="_(* #,##0.00_);_(* \(#,##0.00\);_(* &quot;-&quot;_);_(@_)"/>
    <numFmt numFmtId="166" formatCode="_(* #,##0.0000_);_(* \(#,##0.0000\);_(* &quot;-&quot;_);_(@_)"/>
  </numFmts>
  <fonts count="15" x14ac:knownFonts="1">
    <font>
      <sz val="11"/>
      <color theme="1"/>
      <name val="Calibri"/>
      <family val="2"/>
      <scheme val="minor"/>
    </font>
    <font>
      <b/>
      <sz val="10"/>
      <color theme="1"/>
      <name val="Times New Roman"/>
      <family val="1"/>
    </font>
    <font>
      <b/>
      <sz val="9"/>
      <color theme="1"/>
      <name val="Times New Roman"/>
      <family val="1"/>
    </font>
    <font>
      <sz val="10"/>
      <color theme="1"/>
      <name val="Times New Roman"/>
      <family val="1"/>
    </font>
    <font>
      <b/>
      <sz val="11"/>
      <color theme="1"/>
      <name val="Times New Roman"/>
      <family val="1"/>
    </font>
    <font>
      <b/>
      <sz val="12"/>
      <color theme="1"/>
      <name val="Times New Roman"/>
      <family val="1"/>
    </font>
    <font>
      <sz val="12"/>
      <color theme="1"/>
      <name val="Times New Roman"/>
      <family val="1"/>
    </font>
    <font>
      <sz val="11"/>
      <color theme="1"/>
      <name val="Calibri"/>
      <family val="2"/>
      <scheme val="minor"/>
    </font>
    <font>
      <b/>
      <sz val="14"/>
      <color theme="1"/>
      <name val="Times New Roman"/>
      <family val="1"/>
    </font>
    <font>
      <sz val="14"/>
      <color theme="1"/>
      <name val="Times New Roman"/>
      <family val="1"/>
    </font>
    <font>
      <i/>
      <sz val="14"/>
      <color theme="1"/>
      <name val="Times New Roman"/>
      <family val="1"/>
    </font>
    <font>
      <b/>
      <sz val="10"/>
      <color rgb="FFFF0000"/>
      <name val="Times New Roman"/>
      <family val="1"/>
    </font>
    <font>
      <b/>
      <sz val="9"/>
      <color rgb="FFFF0000"/>
      <name val="Times New Roman"/>
      <family val="1"/>
    </font>
    <font>
      <sz val="10"/>
      <color rgb="FFFF0000"/>
      <name val="Times New Roman"/>
      <family val="1"/>
    </font>
    <font>
      <b/>
      <i/>
      <sz val="12"/>
      <color theme="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43" fontId="7" fillId="0" borderId="0" applyFont="0" applyFill="0" applyBorder="0" applyAlignment="0" applyProtection="0"/>
  </cellStyleXfs>
  <cellXfs count="51">
    <xf numFmtId="0" fontId="0" fillId="0" borderId="0" xfId="0"/>
    <xf numFmtId="0" fontId="5" fillId="2" borderId="0" xfId="0" applyFont="1" applyFill="1" applyAlignment="1">
      <alignment horizontal="center" vertical="center"/>
    </xf>
    <xf numFmtId="0" fontId="5" fillId="2" borderId="0" xfId="0" applyFont="1" applyFill="1" applyAlignment="1">
      <alignment vertical="center"/>
    </xf>
    <xf numFmtId="0" fontId="6" fillId="2" borderId="0" xfId="0" applyFont="1" applyFill="1" applyAlignment="1">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2" fontId="3" fillId="0" borderId="1" xfId="0" applyNumberFormat="1" applyFont="1" applyFill="1" applyBorder="1" applyAlignment="1">
      <alignment horizontal="center" vertical="center"/>
    </xf>
    <xf numFmtId="166" fontId="3" fillId="0" borderId="1" xfId="0" applyNumberFormat="1" applyFont="1" applyFill="1" applyBorder="1" applyAlignment="1">
      <alignment horizontal="center" vertical="center"/>
    </xf>
    <xf numFmtId="41" fontId="3" fillId="0" borderId="1" xfId="0" applyNumberFormat="1" applyFont="1" applyFill="1" applyBorder="1" applyAlignment="1">
      <alignment horizontal="center" vertical="center"/>
    </xf>
    <xf numFmtId="164" fontId="3" fillId="0" borderId="1" xfId="0" applyNumberFormat="1" applyFont="1" applyFill="1" applyBorder="1" applyAlignment="1">
      <alignment vertical="center"/>
    </xf>
    <xf numFmtId="0" fontId="3" fillId="0" borderId="0" xfId="0" applyFont="1" applyFill="1" applyAlignment="1">
      <alignmen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1" fontId="1" fillId="0" borderId="1" xfId="0" applyNumberFormat="1" applyFont="1" applyFill="1" applyBorder="1" applyAlignment="1">
      <alignment horizontal="center" vertical="center"/>
    </xf>
    <xf numFmtId="164" fontId="1" fillId="0" borderId="1" xfId="1" applyNumberFormat="1" applyFont="1" applyFill="1" applyBorder="1" applyAlignment="1">
      <alignment horizontal="center" vertical="center"/>
    </xf>
    <xf numFmtId="0" fontId="1" fillId="0" borderId="1" xfId="0" applyFont="1" applyFill="1" applyBorder="1" applyAlignment="1">
      <alignment vertical="center"/>
    </xf>
    <xf numFmtId="0" fontId="1"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vertical="center" wrapText="1"/>
    </xf>
    <xf numFmtId="2" fontId="1" fillId="0" borderId="1" xfId="0" applyNumberFormat="1" applyFont="1" applyFill="1" applyBorder="1" applyAlignment="1">
      <alignment horizontal="center" vertical="center"/>
    </xf>
    <xf numFmtId="165" fontId="3" fillId="0"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0" fontId="6" fillId="2" borderId="0" xfId="0" applyFont="1" applyFill="1" applyAlignment="1">
      <alignment horizontal="center" vertical="center"/>
    </xf>
    <xf numFmtId="0" fontId="3" fillId="0" borderId="1" xfId="0" applyFont="1" applyFill="1" applyBorder="1" applyAlignment="1">
      <alignment horizontal="center" vertical="center" wrapText="1"/>
    </xf>
    <xf numFmtId="0" fontId="5" fillId="0" borderId="0" xfId="0" applyFont="1" applyFill="1" applyAlignment="1">
      <alignment horizontal="center" vertical="center"/>
    </xf>
    <xf numFmtId="0" fontId="4" fillId="0" borderId="0" xfId="0" applyFont="1" applyFill="1" applyAlignment="1">
      <alignment horizontal="center" vertical="center"/>
    </xf>
    <xf numFmtId="165" fontId="5" fillId="0" borderId="0" xfId="0" applyNumberFormat="1" applyFont="1" applyFill="1" applyAlignment="1">
      <alignment horizontal="center" vertical="center"/>
    </xf>
    <xf numFmtId="165" fontId="6" fillId="0" borderId="0" xfId="0" applyNumberFormat="1" applyFont="1" applyFill="1" applyAlignment="1">
      <alignment horizontal="center" vertical="center"/>
    </xf>
    <xf numFmtId="0" fontId="1" fillId="0" borderId="1" xfId="0"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43" fontId="3" fillId="0" borderId="0" xfId="0" applyNumberFormat="1" applyFont="1" applyFill="1" applyAlignment="1">
      <alignment vertical="center"/>
    </xf>
    <xf numFmtId="0" fontId="11" fillId="2" borderId="1" xfId="0" applyFont="1" applyFill="1" applyBorder="1" applyAlignment="1">
      <alignment horizontal="center" vertical="center" wrapText="1"/>
    </xf>
    <xf numFmtId="0" fontId="12" fillId="2" borderId="1" xfId="0" quotePrefix="1" applyFont="1" applyFill="1" applyBorder="1" applyAlignment="1">
      <alignment horizontal="center" vertical="center" wrapText="1"/>
    </xf>
    <xf numFmtId="164" fontId="13" fillId="0" borderId="1" xfId="0" applyNumberFormat="1" applyFont="1" applyFill="1" applyBorder="1" applyAlignment="1">
      <alignment vertical="center"/>
    </xf>
    <xf numFmtId="164" fontId="11" fillId="0" borderId="1" xfId="1" applyNumberFormat="1" applyFont="1" applyFill="1" applyBorder="1" applyAlignment="1">
      <alignment horizontal="center" vertical="center"/>
    </xf>
    <xf numFmtId="0" fontId="8" fillId="2"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5" xfId="0" applyFont="1" applyFill="1" applyBorder="1" applyAlignment="1">
      <alignment horizontal="left" vertical="center"/>
    </xf>
    <xf numFmtId="0" fontId="5" fillId="2" borderId="0" xfId="0" applyFont="1" applyFill="1" applyAlignment="1">
      <alignment horizontal="center" vertical="center"/>
    </xf>
    <xf numFmtId="0" fontId="4" fillId="0" borderId="0" xfId="0" applyFont="1" applyFill="1" applyAlignment="1">
      <alignment horizontal="left" vertical="center"/>
    </xf>
    <xf numFmtId="0" fontId="6" fillId="2" borderId="1" xfId="0" applyFont="1" applyFill="1" applyBorder="1" applyAlignment="1">
      <alignment vertical="center"/>
    </xf>
    <xf numFmtId="0" fontId="1" fillId="2" borderId="1"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abSelected="1" topLeftCell="A34" zoomScaleNormal="100" workbookViewId="0">
      <selection activeCell="O8" sqref="O8"/>
    </sheetView>
  </sheetViews>
  <sheetFormatPr defaultColWidth="9.1796875" defaultRowHeight="15.5" x14ac:dyDescent="0.35"/>
  <cols>
    <col min="1" max="1" width="3.81640625" style="20" customWidth="1"/>
    <col min="2" max="2" width="18.36328125" style="19" customWidth="1"/>
    <col min="3" max="3" width="9.1796875" style="21" customWidth="1"/>
    <col min="4" max="4" width="7" style="21" customWidth="1"/>
    <col min="5" max="6" width="8.26953125" style="20" customWidth="1"/>
    <col min="7" max="7" width="7.81640625" style="20" customWidth="1"/>
    <col min="8" max="8" width="7.90625" style="30" customWidth="1"/>
    <col min="9" max="9" width="12.453125" style="25" customWidth="1"/>
    <col min="10" max="10" width="9.6328125" style="25" customWidth="1"/>
    <col min="11" max="11" width="10.26953125" style="25" customWidth="1"/>
    <col min="12" max="12" width="11.26953125" style="3" customWidth="1"/>
    <col min="13" max="13" width="12" style="3" customWidth="1"/>
    <col min="14" max="14" width="7.08984375" style="3" customWidth="1"/>
    <col min="15" max="15" width="14.6328125" style="3" customWidth="1"/>
    <col min="16" max="16384" width="9.1796875" style="3"/>
  </cols>
  <sheetData>
    <row r="1" spans="1:15" s="2" customFormat="1" ht="31" customHeight="1" x14ac:dyDescent="0.35">
      <c r="A1" s="48" t="s">
        <v>34</v>
      </c>
      <c r="B1" s="48"/>
      <c r="C1" s="48"/>
      <c r="D1" s="28"/>
      <c r="E1" s="27"/>
      <c r="F1" s="27"/>
      <c r="G1" s="27"/>
      <c r="H1" s="29"/>
      <c r="I1" s="1"/>
      <c r="J1" s="1"/>
      <c r="K1" s="1"/>
    </row>
    <row r="2" spans="1:15" ht="24.75" customHeight="1" x14ac:dyDescent="0.35">
      <c r="A2" s="40" t="s">
        <v>35</v>
      </c>
      <c r="B2" s="40"/>
      <c r="C2" s="40"/>
      <c r="D2" s="40"/>
      <c r="E2" s="40"/>
      <c r="F2" s="40"/>
      <c r="G2" s="40"/>
      <c r="H2" s="40"/>
      <c r="I2" s="40"/>
      <c r="J2" s="40"/>
      <c r="K2" s="40"/>
      <c r="L2" s="40"/>
      <c r="M2" s="40"/>
    </row>
    <row r="3" spans="1:15" ht="18" customHeight="1" x14ac:dyDescent="0.35">
      <c r="A3" s="40" t="s">
        <v>21</v>
      </c>
      <c r="B3" s="40"/>
      <c r="C3" s="40"/>
      <c r="D3" s="40"/>
      <c r="E3" s="40"/>
      <c r="F3" s="40"/>
      <c r="G3" s="40"/>
      <c r="H3" s="40"/>
      <c r="I3" s="40"/>
      <c r="J3" s="40"/>
      <c r="K3" s="40"/>
      <c r="L3" s="40"/>
      <c r="M3" s="40"/>
    </row>
    <row r="4" spans="1:15" ht="0.75" customHeight="1" x14ac:dyDescent="0.35"/>
    <row r="5" spans="1:15" ht="8.25" customHeight="1" x14ac:dyDescent="0.35"/>
    <row r="6" spans="1:15" ht="80" customHeight="1" x14ac:dyDescent="0.35">
      <c r="A6" s="31" t="s">
        <v>0</v>
      </c>
      <c r="B6" s="31" t="s">
        <v>1</v>
      </c>
      <c r="C6" s="31" t="s">
        <v>2</v>
      </c>
      <c r="D6" s="31" t="s">
        <v>19</v>
      </c>
      <c r="E6" s="31" t="s">
        <v>30</v>
      </c>
      <c r="F6" s="31" t="s">
        <v>31</v>
      </c>
      <c r="G6" s="31" t="s">
        <v>3</v>
      </c>
      <c r="H6" s="32" t="s">
        <v>4</v>
      </c>
      <c r="I6" s="4" t="s">
        <v>40</v>
      </c>
      <c r="J6" s="4" t="s">
        <v>41</v>
      </c>
      <c r="K6" s="4" t="s">
        <v>42</v>
      </c>
      <c r="L6" s="4" t="s">
        <v>5</v>
      </c>
      <c r="M6" s="36" t="s">
        <v>32</v>
      </c>
      <c r="N6" s="50" t="s">
        <v>6</v>
      </c>
    </row>
    <row r="7" spans="1:15" ht="43" customHeight="1" x14ac:dyDescent="0.35">
      <c r="A7" s="33" t="s">
        <v>7</v>
      </c>
      <c r="B7" s="33" t="s">
        <v>8</v>
      </c>
      <c r="C7" s="33" t="s">
        <v>9</v>
      </c>
      <c r="D7" s="33" t="s">
        <v>20</v>
      </c>
      <c r="E7" s="34" t="s">
        <v>22</v>
      </c>
      <c r="F7" s="34" t="s">
        <v>23</v>
      </c>
      <c r="G7" s="34" t="s">
        <v>24</v>
      </c>
      <c r="H7" s="34" t="s">
        <v>25</v>
      </c>
      <c r="I7" s="5" t="s">
        <v>26</v>
      </c>
      <c r="J7" s="5" t="s">
        <v>27</v>
      </c>
      <c r="K7" s="5" t="s">
        <v>28</v>
      </c>
      <c r="L7" s="5" t="s">
        <v>29</v>
      </c>
      <c r="M7" s="37" t="s">
        <v>33</v>
      </c>
      <c r="N7" s="49"/>
    </row>
    <row r="8" spans="1:15" s="12" customFormat="1" ht="24.75" customHeight="1" x14ac:dyDescent="0.35">
      <c r="A8" s="6">
        <v>1</v>
      </c>
      <c r="B8" s="7" t="s">
        <v>36</v>
      </c>
      <c r="C8" s="41" t="s">
        <v>11</v>
      </c>
      <c r="D8" s="26">
        <v>6</v>
      </c>
      <c r="E8" s="6">
        <f>D8*16</f>
        <v>96</v>
      </c>
      <c r="F8" s="8">
        <f>E8*45/60</f>
        <v>72</v>
      </c>
      <c r="G8" s="23">
        <f>F8</f>
        <v>72</v>
      </c>
      <c r="H8" s="9">
        <v>7.2</v>
      </c>
      <c r="I8" s="10">
        <f>H8*12*2340000</f>
        <v>202176000</v>
      </c>
      <c r="J8" s="10">
        <f>(I8/(17*37))*37/52</f>
        <v>228705.88235294117</v>
      </c>
      <c r="K8" s="24">
        <f>J8*150%</f>
        <v>343058.82352941175</v>
      </c>
      <c r="L8" s="11">
        <f>K8*G8</f>
        <v>24700235.294117644</v>
      </c>
      <c r="M8" s="38">
        <f>E8*150000</f>
        <v>14400000</v>
      </c>
      <c r="N8" s="7"/>
      <c r="O8" s="35"/>
    </row>
    <row r="9" spans="1:15" s="12" customFormat="1" ht="24.75" customHeight="1" x14ac:dyDescent="0.35">
      <c r="A9" s="6">
        <v>2</v>
      </c>
      <c r="B9" s="7" t="s">
        <v>37</v>
      </c>
      <c r="C9" s="41"/>
      <c r="D9" s="26">
        <v>2</v>
      </c>
      <c r="E9" s="6">
        <f t="shared" ref="E9:E41" si="0">D9*16</f>
        <v>32</v>
      </c>
      <c r="F9" s="8">
        <f t="shared" ref="F9:F40" si="1">E9*45/60</f>
        <v>24</v>
      </c>
      <c r="G9" s="23">
        <f t="shared" ref="G9:G40" si="2">F9</f>
        <v>24</v>
      </c>
      <c r="H9" s="9">
        <v>6.9749999999999996</v>
      </c>
      <c r="I9" s="10">
        <f t="shared" ref="I9:I40" si="3">H9*12*2340000</f>
        <v>195857999.99999997</v>
      </c>
      <c r="J9" s="10">
        <f t="shared" ref="J9:J40" si="4">(I9/(17*37))*37/52</f>
        <v>221558.82352941175</v>
      </c>
      <c r="K9" s="24">
        <f>J9*150%</f>
        <v>332338.23529411759</v>
      </c>
      <c r="L9" s="11">
        <f>K9*G9</f>
        <v>7976117.6470588222</v>
      </c>
      <c r="M9" s="38">
        <f t="shared" ref="M9:M40" si="5">E9*150000</f>
        <v>4800000</v>
      </c>
      <c r="N9" s="7"/>
    </row>
    <row r="10" spans="1:15" s="12" customFormat="1" ht="24.75" customHeight="1" x14ac:dyDescent="0.35">
      <c r="A10" s="6">
        <v>3</v>
      </c>
      <c r="B10" s="7" t="s">
        <v>38</v>
      </c>
      <c r="C10" s="41"/>
      <c r="D10" s="26">
        <v>6</v>
      </c>
      <c r="E10" s="6">
        <f t="shared" si="0"/>
        <v>96</v>
      </c>
      <c r="F10" s="8">
        <f t="shared" si="1"/>
        <v>72</v>
      </c>
      <c r="G10" s="23">
        <f t="shared" si="2"/>
        <v>72</v>
      </c>
      <c r="H10" s="9">
        <v>7.0679999999999996</v>
      </c>
      <c r="I10" s="10">
        <f t="shared" si="3"/>
        <v>198469440</v>
      </c>
      <c r="J10" s="10">
        <f t="shared" si="4"/>
        <v>224512.94117647057</v>
      </c>
      <c r="K10" s="24">
        <f t="shared" ref="K10:K40" si="6">J10*150%</f>
        <v>336769.41176470584</v>
      </c>
      <c r="L10" s="11">
        <f t="shared" ref="L10:L40" si="7">K10*G10</f>
        <v>24247397.647058822</v>
      </c>
      <c r="M10" s="38">
        <f t="shared" si="5"/>
        <v>14400000</v>
      </c>
      <c r="N10" s="7"/>
    </row>
    <row r="11" spans="1:15" s="12" customFormat="1" ht="24.75" customHeight="1" x14ac:dyDescent="0.35">
      <c r="A11" s="6">
        <v>4</v>
      </c>
      <c r="B11" s="7" t="s">
        <v>39</v>
      </c>
      <c r="C11" s="41"/>
      <c r="D11" s="26">
        <v>6</v>
      </c>
      <c r="E11" s="6">
        <f t="shared" si="0"/>
        <v>96</v>
      </c>
      <c r="F11" s="8">
        <f t="shared" si="1"/>
        <v>72</v>
      </c>
      <c r="G11" s="23">
        <f t="shared" si="2"/>
        <v>72</v>
      </c>
      <c r="H11" s="9">
        <v>6.4231999999999996</v>
      </c>
      <c r="I11" s="10">
        <f t="shared" si="3"/>
        <v>180363455.99999997</v>
      </c>
      <c r="J11" s="10">
        <f t="shared" si="4"/>
        <v>204031.05882352937</v>
      </c>
      <c r="K11" s="24">
        <f t="shared" si="6"/>
        <v>306046.58823529404</v>
      </c>
      <c r="L11" s="11">
        <f t="shared" si="7"/>
        <v>22035354.35294117</v>
      </c>
      <c r="M11" s="38">
        <f t="shared" si="5"/>
        <v>14400000</v>
      </c>
      <c r="N11" s="7"/>
    </row>
    <row r="12" spans="1:15" s="12" customFormat="1" ht="24.75" customHeight="1" x14ac:dyDescent="0.35">
      <c r="A12" s="6">
        <v>5</v>
      </c>
      <c r="B12" s="7"/>
      <c r="C12" s="41"/>
      <c r="D12" s="26">
        <v>6</v>
      </c>
      <c r="E12" s="6">
        <f t="shared" si="0"/>
        <v>96</v>
      </c>
      <c r="F12" s="8">
        <f t="shared" si="1"/>
        <v>72</v>
      </c>
      <c r="G12" s="23">
        <f t="shared" si="2"/>
        <v>72</v>
      </c>
      <c r="H12" s="9">
        <v>8.4360999999999997</v>
      </c>
      <c r="I12" s="10">
        <f t="shared" si="3"/>
        <v>236885688</v>
      </c>
      <c r="J12" s="10">
        <f t="shared" si="4"/>
        <v>267970.23529411765</v>
      </c>
      <c r="K12" s="24">
        <f t="shared" si="6"/>
        <v>401955.3529411765</v>
      </c>
      <c r="L12" s="11">
        <f t="shared" si="7"/>
        <v>28940785.411764707</v>
      </c>
      <c r="M12" s="38">
        <f t="shared" si="5"/>
        <v>14400000</v>
      </c>
      <c r="N12" s="7"/>
    </row>
    <row r="13" spans="1:15" s="12" customFormat="1" ht="24.75" customHeight="1" x14ac:dyDescent="0.35">
      <c r="A13" s="6">
        <v>6</v>
      </c>
      <c r="B13" s="7"/>
      <c r="C13" s="41"/>
      <c r="D13" s="26">
        <v>2</v>
      </c>
      <c r="E13" s="6">
        <f t="shared" si="0"/>
        <v>32</v>
      </c>
      <c r="F13" s="8">
        <f t="shared" si="1"/>
        <v>24</v>
      </c>
      <c r="G13" s="23">
        <f t="shared" si="2"/>
        <v>24</v>
      </c>
      <c r="H13" s="9">
        <v>8.3216000000000001</v>
      </c>
      <c r="I13" s="10">
        <f t="shared" si="3"/>
        <v>233670528</v>
      </c>
      <c r="J13" s="10">
        <f t="shared" si="4"/>
        <v>264333.17647058819</v>
      </c>
      <c r="K13" s="24">
        <f t="shared" si="6"/>
        <v>396499.76470588229</v>
      </c>
      <c r="L13" s="11">
        <f t="shared" si="7"/>
        <v>9515994.3529411741</v>
      </c>
      <c r="M13" s="38">
        <f t="shared" si="5"/>
        <v>4800000</v>
      </c>
      <c r="N13" s="7"/>
    </row>
    <row r="14" spans="1:15" s="12" customFormat="1" ht="24.75" customHeight="1" x14ac:dyDescent="0.35">
      <c r="A14" s="6">
        <v>7</v>
      </c>
      <c r="B14" s="7"/>
      <c r="C14" s="41"/>
      <c r="D14" s="26">
        <v>2</v>
      </c>
      <c r="E14" s="6">
        <f t="shared" si="0"/>
        <v>32</v>
      </c>
      <c r="F14" s="8">
        <f t="shared" si="1"/>
        <v>24</v>
      </c>
      <c r="G14" s="23">
        <f t="shared" si="2"/>
        <v>24</v>
      </c>
      <c r="H14" s="9">
        <v>6.2930000000000001</v>
      </c>
      <c r="I14" s="10">
        <f t="shared" si="3"/>
        <v>176707440</v>
      </c>
      <c r="J14" s="10">
        <f t="shared" si="4"/>
        <v>199895.29411764708</v>
      </c>
      <c r="K14" s="24">
        <f t="shared" si="6"/>
        <v>299842.9411764706</v>
      </c>
      <c r="L14" s="11">
        <f t="shared" si="7"/>
        <v>7196230.5882352944</v>
      </c>
      <c r="M14" s="38">
        <f t="shared" si="5"/>
        <v>4800000</v>
      </c>
      <c r="N14" s="7"/>
    </row>
    <row r="15" spans="1:15" s="12" customFormat="1" ht="24.75" customHeight="1" x14ac:dyDescent="0.35">
      <c r="A15" s="6">
        <v>8</v>
      </c>
      <c r="B15" s="7"/>
      <c r="C15" s="42" t="s">
        <v>12</v>
      </c>
      <c r="D15" s="26">
        <v>2</v>
      </c>
      <c r="E15" s="6">
        <f t="shared" si="0"/>
        <v>32</v>
      </c>
      <c r="F15" s="8">
        <f t="shared" si="1"/>
        <v>24</v>
      </c>
      <c r="G15" s="23">
        <f t="shared" si="2"/>
        <v>24</v>
      </c>
      <c r="H15" s="9">
        <v>6.6002999999999998</v>
      </c>
      <c r="I15" s="10">
        <f t="shared" si="3"/>
        <v>185336424</v>
      </c>
      <c r="J15" s="10">
        <f t="shared" si="4"/>
        <v>209656.5882352941</v>
      </c>
      <c r="K15" s="24">
        <f t="shared" si="6"/>
        <v>314484.88235294115</v>
      </c>
      <c r="L15" s="11">
        <f t="shared" si="7"/>
        <v>7547637.176470587</v>
      </c>
      <c r="M15" s="38">
        <f t="shared" si="5"/>
        <v>4800000</v>
      </c>
      <c r="N15" s="7"/>
    </row>
    <row r="16" spans="1:15" s="12" customFormat="1" ht="24.75" customHeight="1" x14ac:dyDescent="0.35">
      <c r="A16" s="6">
        <v>9</v>
      </c>
      <c r="B16" s="7"/>
      <c r="C16" s="42"/>
      <c r="D16" s="26">
        <v>4</v>
      </c>
      <c r="E16" s="6">
        <f t="shared" si="0"/>
        <v>64</v>
      </c>
      <c r="F16" s="8">
        <f t="shared" si="1"/>
        <v>48</v>
      </c>
      <c r="G16" s="23">
        <f t="shared" si="2"/>
        <v>48</v>
      </c>
      <c r="H16" s="9">
        <v>6.9264000000000001</v>
      </c>
      <c r="I16" s="10">
        <f t="shared" si="3"/>
        <v>194493312</v>
      </c>
      <c r="J16" s="10">
        <f t="shared" si="4"/>
        <v>220015.05882352937</v>
      </c>
      <c r="K16" s="24">
        <f t="shared" si="6"/>
        <v>330022.58823529404</v>
      </c>
      <c r="L16" s="11">
        <f t="shared" si="7"/>
        <v>15841084.235294115</v>
      </c>
      <c r="M16" s="38">
        <f t="shared" si="5"/>
        <v>9600000</v>
      </c>
      <c r="N16" s="7"/>
    </row>
    <row r="17" spans="1:14" s="12" customFormat="1" ht="24.75" customHeight="1" x14ac:dyDescent="0.35">
      <c r="A17" s="6">
        <v>10</v>
      </c>
      <c r="B17" s="7"/>
      <c r="C17" s="42"/>
      <c r="D17" s="26">
        <v>4</v>
      </c>
      <c r="E17" s="6">
        <f t="shared" si="0"/>
        <v>64</v>
      </c>
      <c r="F17" s="8">
        <f t="shared" si="1"/>
        <v>48</v>
      </c>
      <c r="G17" s="23">
        <f t="shared" si="2"/>
        <v>48</v>
      </c>
      <c r="H17" s="9">
        <v>6.3403999999999998</v>
      </c>
      <c r="I17" s="10">
        <f t="shared" si="3"/>
        <v>178038432</v>
      </c>
      <c r="J17" s="10">
        <f t="shared" si="4"/>
        <v>201400.94117647057</v>
      </c>
      <c r="K17" s="24">
        <f t="shared" si="6"/>
        <v>302101.41176470584</v>
      </c>
      <c r="L17" s="11">
        <f t="shared" si="7"/>
        <v>14500867.764705881</v>
      </c>
      <c r="M17" s="38">
        <f t="shared" si="5"/>
        <v>9600000</v>
      </c>
      <c r="N17" s="7"/>
    </row>
    <row r="18" spans="1:14" s="12" customFormat="1" ht="24.75" customHeight="1" x14ac:dyDescent="0.35">
      <c r="A18" s="6">
        <v>11</v>
      </c>
      <c r="B18" s="7"/>
      <c r="C18" s="42"/>
      <c r="D18" s="26">
        <v>2</v>
      </c>
      <c r="E18" s="6">
        <f t="shared" si="0"/>
        <v>32</v>
      </c>
      <c r="F18" s="8">
        <f t="shared" si="1"/>
        <v>24</v>
      </c>
      <c r="G18" s="23">
        <f t="shared" si="2"/>
        <v>24</v>
      </c>
      <c r="H18" s="9">
        <v>6.3936000000000002</v>
      </c>
      <c r="I18" s="10">
        <f t="shared" si="3"/>
        <v>179532288</v>
      </c>
      <c r="J18" s="10">
        <f t="shared" si="4"/>
        <v>203090.82352941178</v>
      </c>
      <c r="K18" s="24">
        <f t="shared" si="6"/>
        <v>304636.23529411765</v>
      </c>
      <c r="L18" s="11">
        <f t="shared" si="7"/>
        <v>7311269.6470588241</v>
      </c>
      <c r="M18" s="38">
        <f t="shared" si="5"/>
        <v>4800000</v>
      </c>
      <c r="N18" s="7"/>
    </row>
    <row r="19" spans="1:14" s="12" customFormat="1" ht="24.75" customHeight="1" x14ac:dyDescent="0.35">
      <c r="A19" s="6">
        <v>12</v>
      </c>
      <c r="B19" s="7"/>
      <c r="C19" s="42"/>
      <c r="D19" s="26">
        <v>6</v>
      </c>
      <c r="E19" s="6">
        <f t="shared" si="0"/>
        <v>96</v>
      </c>
      <c r="F19" s="8">
        <f t="shared" si="1"/>
        <v>72</v>
      </c>
      <c r="G19" s="23">
        <f t="shared" si="2"/>
        <v>72</v>
      </c>
      <c r="H19" s="9">
        <v>6.9749999999999996</v>
      </c>
      <c r="I19" s="10">
        <f t="shared" si="3"/>
        <v>195857999.99999997</v>
      </c>
      <c r="J19" s="10">
        <f t="shared" si="4"/>
        <v>221558.82352941175</v>
      </c>
      <c r="K19" s="24">
        <f t="shared" si="6"/>
        <v>332338.23529411759</v>
      </c>
      <c r="L19" s="11">
        <f t="shared" si="7"/>
        <v>23928352.941176467</v>
      </c>
      <c r="M19" s="38">
        <f t="shared" si="5"/>
        <v>14400000</v>
      </c>
      <c r="N19" s="7"/>
    </row>
    <row r="20" spans="1:14" s="12" customFormat="1" ht="24.75" customHeight="1" x14ac:dyDescent="0.35">
      <c r="A20" s="6">
        <v>13</v>
      </c>
      <c r="B20" s="7"/>
      <c r="C20" s="43"/>
      <c r="D20" s="26">
        <v>4</v>
      </c>
      <c r="E20" s="6">
        <f t="shared" si="0"/>
        <v>64</v>
      </c>
      <c r="F20" s="8">
        <f t="shared" si="1"/>
        <v>48</v>
      </c>
      <c r="G20" s="23">
        <f t="shared" si="2"/>
        <v>48</v>
      </c>
      <c r="H20" s="9">
        <v>6.3071999999999999</v>
      </c>
      <c r="I20" s="10">
        <f t="shared" si="3"/>
        <v>177106175.99999997</v>
      </c>
      <c r="J20" s="10">
        <f>(I20/(17*37))*37/52</f>
        <v>200346.35294117642</v>
      </c>
      <c r="K20" s="24">
        <f t="shared" si="6"/>
        <v>300519.52941176464</v>
      </c>
      <c r="L20" s="11">
        <f t="shared" si="7"/>
        <v>14424937.411764704</v>
      </c>
      <c r="M20" s="38">
        <f t="shared" si="5"/>
        <v>9600000</v>
      </c>
      <c r="N20" s="7"/>
    </row>
    <row r="21" spans="1:14" s="12" customFormat="1" ht="24.75" customHeight="1" x14ac:dyDescent="0.35">
      <c r="A21" s="6">
        <v>14</v>
      </c>
      <c r="B21" s="7"/>
      <c r="C21" s="44" t="s">
        <v>13</v>
      </c>
      <c r="D21" s="26">
        <v>4</v>
      </c>
      <c r="E21" s="6">
        <f t="shared" si="0"/>
        <v>64</v>
      </c>
      <c r="F21" s="8">
        <f t="shared" si="1"/>
        <v>48</v>
      </c>
      <c r="G21" s="23">
        <f t="shared" si="2"/>
        <v>48</v>
      </c>
      <c r="H21" s="9">
        <v>7.8489000000000004</v>
      </c>
      <c r="I21" s="10">
        <f t="shared" si="3"/>
        <v>220397112</v>
      </c>
      <c r="J21" s="10">
        <f t="shared" si="4"/>
        <v>249318</v>
      </c>
      <c r="K21" s="24">
        <f t="shared" si="6"/>
        <v>373977</v>
      </c>
      <c r="L21" s="11">
        <f t="shared" si="7"/>
        <v>17950896</v>
      </c>
      <c r="M21" s="38">
        <f t="shared" si="5"/>
        <v>9600000</v>
      </c>
      <c r="N21" s="7"/>
    </row>
    <row r="22" spans="1:14" s="12" customFormat="1" ht="24.75" customHeight="1" x14ac:dyDescent="0.35">
      <c r="A22" s="6">
        <v>15</v>
      </c>
      <c r="B22" s="7"/>
      <c r="C22" s="42"/>
      <c r="D22" s="26">
        <v>4</v>
      </c>
      <c r="E22" s="6">
        <f t="shared" si="0"/>
        <v>64</v>
      </c>
      <c r="F22" s="8">
        <f t="shared" si="1"/>
        <v>48</v>
      </c>
      <c r="G22" s="23">
        <f t="shared" si="2"/>
        <v>48</v>
      </c>
      <c r="H22" s="9">
        <v>5.7854999999999999</v>
      </c>
      <c r="I22" s="10">
        <f t="shared" si="3"/>
        <v>162456840</v>
      </c>
      <c r="J22" s="10">
        <f t="shared" si="4"/>
        <v>183774.70588235295</v>
      </c>
      <c r="K22" s="24">
        <f t="shared" si="6"/>
        <v>275662.0588235294</v>
      </c>
      <c r="L22" s="11">
        <f t="shared" si="7"/>
        <v>13231778.823529411</v>
      </c>
      <c r="M22" s="38">
        <f t="shared" si="5"/>
        <v>9600000</v>
      </c>
      <c r="N22" s="7"/>
    </row>
    <row r="23" spans="1:14" s="12" customFormat="1" ht="24.75" customHeight="1" x14ac:dyDescent="0.35">
      <c r="A23" s="6">
        <v>16</v>
      </c>
      <c r="B23" s="7"/>
      <c r="C23" s="42"/>
      <c r="D23" s="26">
        <v>4</v>
      </c>
      <c r="E23" s="6">
        <f t="shared" si="0"/>
        <v>64</v>
      </c>
      <c r="F23" s="8">
        <f t="shared" si="1"/>
        <v>48</v>
      </c>
      <c r="G23" s="23">
        <f t="shared" si="2"/>
        <v>48</v>
      </c>
      <c r="H23" s="9">
        <v>6.2496</v>
      </c>
      <c r="I23" s="10">
        <f t="shared" si="3"/>
        <v>175488768</v>
      </c>
      <c r="J23" s="10">
        <f t="shared" si="4"/>
        <v>198516.70588235295</v>
      </c>
      <c r="K23" s="24">
        <f t="shared" si="6"/>
        <v>297775.0588235294</v>
      </c>
      <c r="L23" s="11">
        <f t="shared" si="7"/>
        <v>14293202.823529411</v>
      </c>
      <c r="M23" s="38">
        <f t="shared" si="5"/>
        <v>9600000</v>
      </c>
      <c r="N23" s="7"/>
    </row>
    <row r="24" spans="1:14" s="12" customFormat="1" ht="24.75" customHeight="1" x14ac:dyDescent="0.35">
      <c r="A24" s="6">
        <v>17</v>
      </c>
      <c r="B24" s="7"/>
      <c r="C24" s="26" t="s">
        <v>14</v>
      </c>
      <c r="D24" s="26">
        <v>2</v>
      </c>
      <c r="E24" s="6">
        <f t="shared" si="0"/>
        <v>32</v>
      </c>
      <c r="F24" s="8">
        <f t="shared" si="1"/>
        <v>24</v>
      </c>
      <c r="G24" s="23">
        <f t="shared" si="2"/>
        <v>24</v>
      </c>
      <c r="H24" s="9">
        <v>5.7854999999999999</v>
      </c>
      <c r="I24" s="10">
        <f t="shared" si="3"/>
        <v>162456840</v>
      </c>
      <c r="J24" s="10">
        <f t="shared" si="4"/>
        <v>183774.70588235295</v>
      </c>
      <c r="K24" s="24">
        <f t="shared" si="6"/>
        <v>275662.0588235294</v>
      </c>
      <c r="L24" s="11">
        <f t="shared" si="7"/>
        <v>6615889.4117647056</v>
      </c>
      <c r="M24" s="38">
        <f t="shared" si="5"/>
        <v>4800000</v>
      </c>
      <c r="N24" s="7"/>
    </row>
    <row r="25" spans="1:14" s="12" customFormat="1" ht="24.75" customHeight="1" x14ac:dyDescent="0.35">
      <c r="A25" s="6">
        <v>18</v>
      </c>
      <c r="B25" s="7"/>
      <c r="C25" s="44" t="s">
        <v>15</v>
      </c>
      <c r="D25" s="26">
        <v>6</v>
      </c>
      <c r="E25" s="6">
        <f t="shared" si="0"/>
        <v>96</v>
      </c>
      <c r="F25" s="8">
        <f t="shared" si="1"/>
        <v>72</v>
      </c>
      <c r="G25" s="23">
        <f t="shared" si="2"/>
        <v>72</v>
      </c>
      <c r="H25" s="9">
        <v>5.9615999999999998</v>
      </c>
      <c r="I25" s="10">
        <f t="shared" si="3"/>
        <v>167401728</v>
      </c>
      <c r="J25" s="10">
        <f t="shared" si="4"/>
        <v>189368.4705882353</v>
      </c>
      <c r="K25" s="24">
        <f t="shared" si="6"/>
        <v>284052.70588235295</v>
      </c>
      <c r="L25" s="11">
        <f t="shared" si="7"/>
        <v>20451794.823529411</v>
      </c>
      <c r="M25" s="38">
        <f t="shared" si="5"/>
        <v>14400000</v>
      </c>
      <c r="N25" s="7"/>
    </row>
    <row r="26" spans="1:14" s="12" customFormat="1" ht="24.75" customHeight="1" x14ac:dyDescent="0.35">
      <c r="A26" s="6">
        <v>19</v>
      </c>
      <c r="B26" s="7"/>
      <c r="C26" s="42"/>
      <c r="D26" s="26">
        <v>8</v>
      </c>
      <c r="E26" s="6">
        <f t="shared" si="0"/>
        <v>128</v>
      </c>
      <c r="F26" s="8">
        <f t="shared" si="1"/>
        <v>96</v>
      </c>
      <c r="G26" s="23">
        <f t="shared" si="2"/>
        <v>96</v>
      </c>
      <c r="H26" s="9">
        <v>5.7455999999999996</v>
      </c>
      <c r="I26" s="10">
        <f t="shared" si="3"/>
        <v>161336448</v>
      </c>
      <c r="J26" s="10">
        <f t="shared" si="4"/>
        <v>182507.29411764708</v>
      </c>
      <c r="K26" s="24">
        <f t="shared" si="6"/>
        <v>273760.9411764706</v>
      </c>
      <c r="L26" s="11">
        <f t="shared" si="7"/>
        <v>26281050.352941178</v>
      </c>
      <c r="M26" s="38">
        <f t="shared" si="5"/>
        <v>19200000</v>
      </c>
      <c r="N26" s="7"/>
    </row>
    <row r="27" spans="1:14" s="12" customFormat="1" ht="24.75" customHeight="1" x14ac:dyDescent="0.35">
      <c r="A27" s="6">
        <v>20</v>
      </c>
      <c r="B27" s="7"/>
      <c r="C27" s="42"/>
      <c r="D27" s="26">
        <v>2</v>
      </c>
      <c r="E27" s="6">
        <f t="shared" si="0"/>
        <v>32</v>
      </c>
      <c r="F27" s="8">
        <f t="shared" si="1"/>
        <v>24</v>
      </c>
      <c r="G27" s="23">
        <f t="shared" si="2"/>
        <v>24</v>
      </c>
      <c r="H27" s="9">
        <v>6.9284999999999997</v>
      </c>
      <c r="I27" s="10">
        <f t="shared" si="3"/>
        <v>194552280</v>
      </c>
      <c r="J27" s="10">
        <f t="shared" si="4"/>
        <v>220081.76470588238</v>
      </c>
      <c r="K27" s="24">
        <f t="shared" si="6"/>
        <v>330122.64705882355</v>
      </c>
      <c r="L27" s="11">
        <f t="shared" si="7"/>
        <v>7922943.5294117648</v>
      </c>
      <c r="M27" s="38">
        <f t="shared" si="5"/>
        <v>4800000</v>
      </c>
      <c r="N27" s="7"/>
    </row>
    <row r="28" spans="1:14" s="12" customFormat="1" ht="24.75" customHeight="1" x14ac:dyDescent="0.35">
      <c r="A28" s="6">
        <v>21</v>
      </c>
      <c r="B28" s="7"/>
      <c r="C28" s="42"/>
      <c r="D28" s="26">
        <v>2</v>
      </c>
      <c r="E28" s="6">
        <f t="shared" si="0"/>
        <v>32</v>
      </c>
      <c r="F28" s="8">
        <f t="shared" si="1"/>
        <v>24</v>
      </c>
      <c r="G28" s="23">
        <f t="shared" si="2"/>
        <v>24</v>
      </c>
      <c r="H28" s="9">
        <v>8.3079999999999998</v>
      </c>
      <c r="I28" s="10">
        <f t="shared" si="3"/>
        <v>233288640</v>
      </c>
      <c r="J28" s="10">
        <f t="shared" si="4"/>
        <v>263901.17647058825</v>
      </c>
      <c r="K28" s="24">
        <f t="shared" si="6"/>
        <v>395851.76470588241</v>
      </c>
      <c r="L28" s="11">
        <f t="shared" si="7"/>
        <v>9500442.3529411778</v>
      </c>
      <c r="M28" s="38">
        <f t="shared" si="5"/>
        <v>4800000</v>
      </c>
      <c r="N28" s="7"/>
    </row>
    <row r="29" spans="1:14" s="12" customFormat="1" ht="24.75" customHeight="1" x14ac:dyDescent="0.35">
      <c r="A29" s="6">
        <v>22</v>
      </c>
      <c r="B29" s="7"/>
      <c r="C29" s="42"/>
      <c r="D29" s="26">
        <v>4</v>
      </c>
      <c r="E29" s="6">
        <f t="shared" si="0"/>
        <v>64</v>
      </c>
      <c r="F29" s="8">
        <f t="shared" si="1"/>
        <v>48</v>
      </c>
      <c r="G29" s="23">
        <f t="shared" si="2"/>
        <v>48</v>
      </c>
      <c r="H29" s="9">
        <v>7.0679999999999996</v>
      </c>
      <c r="I29" s="10">
        <f t="shared" si="3"/>
        <v>198469440</v>
      </c>
      <c r="J29" s="10">
        <f t="shared" si="4"/>
        <v>224512.94117647057</v>
      </c>
      <c r="K29" s="24">
        <f t="shared" si="6"/>
        <v>336769.41176470584</v>
      </c>
      <c r="L29" s="11">
        <f t="shared" si="7"/>
        <v>16164931.764705881</v>
      </c>
      <c r="M29" s="38">
        <f t="shared" si="5"/>
        <v>9600000</v>
      </c>
      <c r="N29" s="7"/>
    </row>
    <row r="30" spans="1:14" s="12" customFormat="1" ht="24.75" customHeight="1" x14ac:dyDescent="0.35">
      <c r="A30" s="6">
        <v>23</v>
      </c>
      <c r="B30" s="7"/>
      <c r="C30" s="43"/>
      <c r="D30" s="26">
        <v>4</v>
      </c>
      <c r="E30" s="6">
        <f t="shared" si="0"/>
        <v>64</v>
      </c>
      <c r="F30" s="8">
        <f t="shared" si="1"/>
        <v>48</v>
      </c>
      <c r="G30" s="23">
        <f t="shared" si="2"/>
        <v>48</v>
      </c>
      <c r="H30" s="9">
        <v>8.4152000000000005</v>
      </c>
      <c r="I30" s="10">
        <f t="shared" si="3"/>
        <v>236298816.00000003</v>
      </c>
      <c r="J30" s="10">
        <f t="shared" si="4"/>
        <v>267306.3529411765</v>
      </c>
      <c r="K30" s="24">
        <f t="shared" si="6"/>
        <v>400959.52941176476</v>
      </c>
      <c r="L30" s="11">
        <f t="shared" si="7"/>
        <v>19246057.411764707</v>
      </c>
      <c r="M30" s="38">
        <f t="shared" si="5"/>
        <v>9600000</v>
      </c>
      <c r="N30" s="7"/>
    </row>
    <row r="31" spans="1:14" s="12" customFormat="1" ht="24.75" customHeight="1" x14ac:dyDescent="0.35">
      <c r="A31" s="6">
        <v>24</v>
      </c>
      <c r="B31" s="7"/>
      <c r="C31" s="44" t="s">
        <v>16</v>
      </c>
      <c r="D31" s="26">
        <v>2</v>
      </c>
      <c r="E31" s="6">
        <f t="shared" si="0"/>
        <v>32</v>
      </c>
      <c r="F31" s="8">
        <f t="shared" si="1"/>
        <v>24</v>
      </c>
      <c r="G31" s="23">
        <f t="shared" si="2"/>
        <v>24</v>
      </c>
      <c r="H31" s="9">
        <v>7.548</v>
      </c>
      <c r="I31" s="10">
        <f t="shared" si="3"/>
        <v>211947839.99999997</v>
      </c>
      <c r="J31" s="10">
        <f t="shared" si="4"/>
        <v>239759.99999999997</v>
      </c>
      <c r="K31" s="24">
        <f t="shared" si="6"/>
        <v>359639.99999999994</v>
      </c>
      <c r="L31" s="11">
        <f t="shared" si="7"/>
        <v>8631359.9999999981</v>
      </c>
      <c r="M31" s="38">
        <f t="shared" si="5"/>
        <v>4800000</v>
      </c>
      <c r="N31" s="7"/>
    </row>
    <row r="32" spans="1:14" s="12" customFormat="1" ht="13" x14ac:dyDescent="0.35">
      <c r="A32" s="6">
        <v>25</v>
      </c>
      <c r="B32" s="7"/>
      <c r="C32" s="42"/>
      <c r="D32" s="26">
        <v>2</v>
      </c>
      <c r="E32" s="6">
        <f t="shared" si="0"/>
        <v>32</v>
      </c>
      <c r="F32" s="8">
        <f t="shared" si="1"/>
        <v>24</v>
      </c>
      <c r="G32" s="23">
        <f t="shared" si="2"/>
        <v>24</v>
      </c>
      <c r="H32" s="9"/>
      <c r="I32" s="10">
        <f t="shared" si="3"/>
        <v>0</v>
      </c>
      <c r="J32" s="10">
        <f t="shared" si="4"/>
        <v>0</v>
      </c>
      <c r="K32" s="24">
        <v>200000</v>
      </c>
      <c r="L32" s="11">
        <f t="shared" si="7"/>
        <v>4800000</v>
      </c>
      <c r="M32" s="38">
        <f t="shared" si="5"/>
        <v>4800000</v>
      </c>
      <c r="N32" s="7"/>
    </row>
    <row r="33" spans="1:14" s="12" customFormat="1" ht="24.75" customHeight="1" x14ac:dyDescent="0.35">
      <c r="A33" s="6">
        <v>26</v>
      </c>
      <c r="B33" s="7"/>
      <c r="C33" s="43"/>
      <c r="D33" s="26">
        <v>4</v>
      </c>
      <c r="E33" s="6">
        <f t="shared" si="0"/>
        <v>64</v>
      </c>
      <c r="F33" s="8">
        <f t="shared" si="1"/>
        <v>48</v>
      </c>
      <c r="G33" s="23">
        <f t="shared" si="2"/>
        <v>48</v>
      </c>
      <c r="H33" s="9">
        <v>5.1605999999999996</v>
      </c>
      <c r="I33" s="10">
        <f t="shared" si="3"/>
        <v>144909648</v>
      </c>
      <c r="J33" s="10">
        <f t="shared" si="4"/>
        <v>163924.94117647057</v>
      </c>
      <c r="K33" s="24">
        <f t="shared" si="6"/>
        <v>245887.41176470584</v>
      </c>
      <c r="L33" s="11">
        <f t="shared" si="7"/>
        <v>11802595.764705881</v>
      </c>
      <c r="M33" s="38">
        <f t="shared" si="5"/>
        <v>9600000</v>
      </c>
      <c r="N33" s="7"/>
    </row>
    <row r="34" spans="1:14" s="12" customFormat="1" ht="24.75" customHeight="1" x14ac:dyDescent="0.35">
      <c r="A34" s="6">
        <v>27</v>
      </c>
      <c r="B34" s="7"/>
      <c r="C34" s="26" t="s">
        <v>17</v>
      </c>
      <c r="D34" s="26">
        <v>2</v>
      </c>
      <c r="E34" s="6">
        <f t="shared" si="0"/>
        <v>32</v>
      </c>
      <c r="F34" s="8">
        <f t="shared" si="1"/>
        <v>24</v>
      </c>
      <c r="G34" s="23">
        <f t="shared" si="2"/>
        <v>24</v>
      </c>
      <c r="H34" s="9">
        <v>8.8336000000000006</v>
      </c>
      <c r="I34" s="10">
        <f t="shared" si="3"/>
        <v>248047488.00000003</v>
      </c>
      <c r="J34" s="10">
        <f t="shared" si="4"/>
        <v>280596.70588235301</v>
      </c>
      <c r="K34" s="24">
        <f t="shared" si="6"/>
        <v>420895.05882352951</v>
      </c>
      <c r="L34" s="11">
        <f t="shared" si="7"/>
        <v>10101481.411764707</v>
      </c>
      <c r="M34" s="38">
        <f t="shared" si="5"/>
        <v>4800000</v>
      </c>
      <c r="N34" s="7"/>
    </row>
    <row r="35" spans="1:14" s="12" customFormat="1" ht="24.75" customHeight="1" x14ac:dyDescent="0.35">
      <c r="A35" s="6">
        <v>28</v>
      </c>
      <c r="B35" s="7"/>
      <c r="C35" s="44" t="s">
        <v>18</v>
      </c>
      <c r="D35" s="26">
        <v>4</v>
      </c>
      <c r="E35" s="6">
        <f t="shared" si="0"/>
        <v>64</v>
      </c>
      <c r="F35" s="8">
        <f t="shared" si="1"/>
        <v>48</v>
      </c>
      <c r="G35" s="23">
        <f t="shared" si="2"/>
        <v>48</v>
      </c>
      <c r="H35" s="9">
        <v>6.0030000000000001</v>
      </c>
      <c r="I35" s="10">
        <f t="shared" si="3"/>
        <v>168564240</v>
      </c>
      <c r="J35" s="10">
        <f t="shared" si="4"/>
        <v>190683.5294117647</v>
      </c>
      <c r="K35" s="24">
        <f t="shared" si="6"/>
        <v>286025.29411764705</v>
      </c>
      <c r="L35" s="11">
        <f t="shared" si="7"/>
        <v>13729214.117647059</v>
      </c>
      <c r="M35" s="38">
        <f t="shared" si="5"/>
        <v>9600000</v>
      </c>
      <c r="N35" s="7"/>
    </row>
    <row r="36" spans="1:14" s="12" customFormat="1" ht="24.75" customHeight="1" x14ac:dyDescent="0.35">
      <c r="A36" s="6">
        <v>29</v>
      </c>
      <c r="B36" s="7"/>
      <c r="C36" s="42"/>
      <c r="D36" s="26">
        <v>2</v>
      </c>
      <c r="E36" s="6">
        <f t="shared" si="0"/>
        <v>32</v>
      </c>
      <c r="F36" s="8">
        <f t="shared" si="1"/>
        <v>24</v>
      </c>
      <c r="G36" s="23">
        <f t="shared" si="2"/>
        <v>24</v>
      </c>
      <c r="H36" s="9">
        <v>4.05</v>
      </c>
      <c r="I36" s="10">
        <f t="shared" si="3"/>
        <v>113723999.99999999</v>
      </c>
      <c r="J36" s="10">
        <f t="shared" si="4"/>
        <v>128647.05882352938</v>
      </c>
      <c r="K36" s="24">
        <f t="shared" si="6"/>
        <v>192970.58823529407</v>
      </c>
      <c r="L36" s="11">
        <f t="shared" si="7"/>
        <v>4631294.1176470574</v>
      </c>
      <c r="M36" s="38">
        <f t="shared" si="5"/>
        <v>4800000</v>
      </c>
      <c r="N36" s="7"/>
    </row>
    <row r="37" spans="1:14" s="12" customFormat="1" ht="24.75" customHeight="1" x14ac:dyDescent="0.35">
      <c r="A37" s="6">
        <v>30</v>
      </c>
      <c r="B37" s="7"/>
      <c r="C37" s="42"/>
      <c r="D37" s="26">
        <v>4</v>
      </c>
      <c r="E37" s="6">
        <f t="shared" si="0"/>
        <v>64</v>
      </c>
      <c r="F37" s="8">
        <f t="shared" si="1"/>
        <v>48</v>
      </c>
      <c r="G37" s="23">
        <f t="shared" si="2"/>
        <v>48</v>
      </c>
      <c r="H37" s="9">
        <v>6.51</v>
      </c>
      <c r="I37" s="10">
        <f t="shared" si="3"/>
        <v>182800800</v>
      </c>
      <c r="J37" s="10">
        <f t="shared" si="4"/>
        <v>206788.23529411765</v>
      </c>
      <c r="K37" s="24">
        <f t="shared" si="6"/>
        <v>310182.3529411765</v>
      </c>
      <c r="L37" s="11">
        <f t="shared" si="7"/>
        <v>14888752.941176472</v>
      </c>
      <c r="M37" s="38">
        <f t="shared" si="5"/>
        <v>9600000</v>
      </c>
      <c r="N37" s="7"/>
    </row>
    <row r="38" spans="1:14" s="12" customFormat="1" ht="24.75" customHeight="1" x14ac:dyDescent="0.35">
      <c r="A38" s="6">
        <v>31</v>
      </c>
      <c r="B38" s="7"/>
      <c r="C38" s="42"/>
      <c r="D38" s="26">
        <v>2</v>
      </c>
      <c r="E38" s="6">
        <f t="shared" si="0"/>
        <v>32</v>
      </c>
      <c r="F38" s="8">
        <f t="shared" si="1"/>
        <v>24</v>
      </c>
      <c r="G38" s="23">
        <f t="shared" si="2"/>
        <v>24</v>
      </c>
      <c r="H38" s="9">
        <v>9.1199999999999992</v>
      </c>
      <c r="I38" s="10">
        <f t="shared" si="3"/>
        <v>256089600</v>
      </c>
      <c r="J38" s="10">
        <f t="shared" si="4"/>
        <v>289694.11764705885</v>
      </c>
      <c r="K38" s="24">
        <f t="shared" si="6"/>
        <v>434541.17647058831</v>
      </c>
      <c r="L38" s="11">
        <f t="shared" si="7"/>
        <v>10428988.235294119</v>
      </c>
      <c r="M38" s="38">
        <f t="shared" si="5"/>
        <v>4800000</v>
      </c>
      <c r="N38" s="7"/>
    </row>
    <row r="39" spans="1:14" s="12" customFormat="1" ht="27" customHeight="1" x14ac:dyDescent="0.35">
      <c r="A39" s="6">
        <v>32</v>
      </c>
      <c r="B39" s="7"/>
      <c r="C39" s="42"/>
      <c r="D39" s="26">
        <v>6</v>
      </c>
      <c r="E39" s="6">
        <f t="shared" si="0"/>
        <v>96</v>
      </c>
      <c r="F39" s="8">
        <f t="shared" si="1"/>
        <v>72</v>
      </c>
      <c r="G39" s="23">
        <f t="shared" si="2"/>
        <v>72</v>
      </c>
      <c r="H39" s="9">
        <v>9.0060000000000002</v>
      </c>
      <c r="I39" s="10">
        <f t="shared" si="3"/>
        <v>252888480</v>
      </c>
      <c r="J39" s="10">
        <f t="shared" si="4"/>
        <v>286072.9411764706</v>
      </c>
      <c r="K39" s="24">
        <f t="shared" si="6"/>
        <v>429109.4117647059</v>
      </c>
      <c r="L39" s="11">
        <f t="shared" si="7"/>
        <v>30895877.647058826</v>
      </c>
      <c r="M39" s="38">
        <f t="shared" si="5"/>
        <v>14400000</v>
      </c>
      <c r="N39" s="7"/>
    </row>
    <row r="40" spans="1:14" s="12" customFormat="1" ht="27" customHeight="1" x14ac:dyDescent="0.35">
      <c r="A40" s="6">
        <v>33</v>
      </c>
      <c r="B40" s="7" t="s">
        <v>44</v>
      </c>
      <c r="C40" s="43"/>
      <c r="D40" s="26">
        <v>8</v>
      </c>
      <c r="E40" s="6">
        <f t="shared" si="0"/>
        <v>128</v>
      </c>
      <c r="F40" s="8">
        <f t="shared" si="1"/>
        <v>96</v>
      </c>
      <c r="G40" s="23">
        <f t="shared" si="2"/>
        <v>96</v>
      </c>
      <c r="H40" s="9">
        <v>8.2070000000000007</v>
      </c>
      <c r="I40" s="10">
        <f t="shared" si="3"/>
        <v>230452560.00000003</v>
      </c>
      <c r="J40" s="10">
        <f t="shared" si="4"/>
        <v>260692.94117647063</v>
      </c>
      <c r="K40" s="24">
        <f t="shared" si="6"/>
        <v>391039.41176470596</v>
      </c>
      <c r="L40" s="11">
        <f t="shared" si="7"/>
        <v>37539783.52941177</v>
      </c>
      <c r="M40" s="38">
        <f t="shared" si="5"/>
        <v>19200000</v>
      </c>
      <c r="N40" s="7"/>
    </row>
    <row r="41" spans="1:14" s="18" customFormat="1" ht="24.75" customHeight="1" x14ac:dyDescent="0.35">
      <c r="A41" s="13"/>
      <c r="B41" s="13" t="s">
        <v>10</v>
      </c>
      <c r="C41" s="14"/>
      <c r="D41" s="31">
        <f>SUM(D8:D40)</f>
        <v>128</v>
      </c>
      <c r="E41" s="13">
        <f t="shared" si="0"/>
        <v>2048</v>
      </c>
      <c r="F41" s="15">
        <f t="shared" ref="F41:M41" si="8">SUM(F8:F40)</f>
        <v>1536</v>
      </c>
      <c r="G41" s="15">
        <f t="shared" si="8"/>
        <v>1536</v>
      </c>
      <c r="H41" s="22">
        <f t="shared" si="8"/>
        <v>222.79439999999997</v>
      </c>
      <c r="I41" s="16">
        <f t="shared" si="8"/>
        <v>6256066752</v>
      </c>
      <c r="J41" s="16">
        <f t="shared" si="8"/>
        <v>7076998.5882352926</v>
      </c>
      <c r="K41" s="16">
        <f t="shared" si="8"/>
        <v>10815497.882352939</v>
      </c>
      <c r="L41" s="16">
        <f t="shared" si="8"/>
        <v>507274599.52941173</v>
      </c>
      <c r="M41" s="39">
        <f t="shared" si="8"/>
        <v>307200000</v>
      </c>
      <c r="N41" s="17"/>
    </row>
    <row r="42" spans="1:14" ht="53" customHeight="1" x14ac:dyDescent="0.35">
      <c r="A42" s="45" t="s">
        <v>45</v>
      </c>
      <c r="B42" s="46"/>
      <c r="C42" s="46"/>
      <c r="D42" s="46"/>
      <c r="E42" s="46"/>
      <c r="F42" s="46"/>
      <c r="G42" s="46"/>
      <c r="H42" s="46"/>
      <c r="I42" s="46"/>
      <c r="J42" s="46"/>
      <c r="K42" s="46"/>
      <c r="L42" s="46"/>
      <c r="M42" s="46"/>
    </row>
    <row r="43" spans="1:14" x14ac:dyDescent="0.35">
      <c r="L43" s="47" t="s">
        <v>43</v>
      </c>
      <c r="M43" s="47"/>
    </row>
  </sheetData>
  <mergeCells count="11">
    <mergeCell ref="L43:M43"/>
    <mergeCell ref="C21:C23"/>
    <mergeCell ref="C25:C30"/>
    <mergeCell ref="C31:C33"/>
    <mergeCell ref="C35:C40"/>
    <mergeCell ref="A42:M42"/>
    <mergeCell ref="A1:C1"/>
    <mergeCell ref="A2:M2"/>
    <mergeCell ref="A3:M3"/>
    <mergeCell ref="C8:C14"/>
    <mergeCell ref="C15:C20"/>
  </mergeCells>
  <pageMargins left="0.68" right="0.41" top="0.25" bottom="0"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Dạy ôn thi TN</vt:lpstr>
      <vt:lpstr>'Dạy ôn thi TN'!Print_Titles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2025-04-01T02:02:08Z</cp:lastPrinted>
  <dcterms:created xsi:type="dcterms:W3CDTF">2022-07-13T09:23:12Z</dcterms:created>
  <dcterms:modified xsi:type="dcterms:W3CDTF">2025-04-01T02:05:39Z</dcterms:modified>
</cp:coreProperties>
</file>